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08" windowWidth="10056" windowHeight="11760" tabRatio="753" activeTab="1"/>
  </bookViews>
  <sheets>
    <sheet name="Conto Economico SPA" sheetId="1" r:id="rId1"/>
    <sheet name="Stato Patrimoniale SPA" sheetId="2" r:id="rId2"/>
    <sheet name="Rendiconto SPA" sheetId="3" r:id="rId3"/>
  </sheets>
  <definedNames>
    <definedName name="_xlnm.Print_Area" localSheetId="0">'Conto Economico SPA'!$A$1:$F$39</definedName>
    <definedName name="_xlnm.Print_Area" localSheetId="2">'Rendiconto SPA'!$A$1:$E$49</definedName>
    <definedName name="_xlnm.Print_Area" localSheetId="1">'Stato Patrimoniale SPA'!$A$1:$E$62</definedName>
  </definedNames>
  <calcPr fullCalcOnLoad="1"/>
</workbook>
</file>

<file path=xl/sharedStrings.xml><?xml version="1.0" encoding="utf-8"?>
<sst xmlns="http://schemas.openxmlformats.org/spreadsheetml/2006/main" count="119" uniqueCount="107">
  <si>
    <t>Ricavi</t>
  </si>
  <si>
    <t>Altri ricavi operativi</t>
  </si>
  <si>
    <t>Totale Ricavi</t>
  </si>
  <si>
    <t>Consumi di materie prime e materiali di consumo</t>
  </si>
  <si>
    <t>Costi per servizi</t>
  </si>
  <si>
    <t>Costi del personale</t>
  </si>
  <si>
    <t>Altri costi operativi</t>
  </si>
  <si>
    <t>Totale Costi</t>
  </si>
  <si>
    <t>Ammortamenti e svalutazioni delle immobilizzazioni</t>
  </si>
  <si>
    <t>Proventi finanziari</t>
  </si>
  <si>
    <t>Oneri finanziari</t>
  </si>
  <si>
    <t>Proventi /(Oneri) su partecipazioni</t>
  </si>
  <si>
    <t>Risultato prima delle imposte</t>
  </si>
  <si>
    <t>Utile (Perdita) dell'esercizio</t>
  </si>
  <si>
    <t>Dati per azione:</t>
  </si>
  <si>
    <t>Svalutazione crediticompresi nel attivo circolante e delle disponibilità liquide</t>
  </si>
  <si>
    <t>Δ %</t>
  </si>
  <si>
    <t>Immobili, impianti e macchinari</t>
  </si>
  <si>
    <t>Altre attività immateriali</t>
  </si>
  <si>
    <t>Altre attività non correnti</t>
  </si>
  <si>
    <t>Totale attività non correnti</t>
  </si>
  <si>
    <t xml:space="preserve">Crediti commerciali </t>
  </si>
  <si>
    <t>Attività fiscali correnti</t>
  </si>
  <si>
    <t>Altre attività correnti</t>
  </si>
  <si>
    <t>Cassa e mezzi equivalenti</t>
  </si>
  <si>
    <t>Totale attività correnti</t>
  </si>
  <si>
    <t>Totale Attività</t>
  </si>
  <si>
    <t>Capitale sociale</t>
  </si>
  <si>
    <t>Riserva da sovrapprezzo azioni</t>
  </si>
  <si>
    <t>Altre riserve</t>
  </si>
  <si>
    <t>Riserva di valutazione</t>
  </si>
  <si>
    <t>Totale capitale e riserve</t>
  </si>
  <si>
    <t>Utili/(perdite) portati a nuovo</t>
  </si>
  <si>
    <t>Utile/(perdita) dell'esercizio</t>
  </si>
  <si>
    <t>Totale Patrimonio Netto</t>
  </si>
  <si>
    <t>Debiti finanziari al netto della quota corrente</t>
  </si>
  <si>
    <t>TFR ed altri benefici ai dipendenti</t>
  </si>
  <si>
    <t>Totale Passività non correnti</t>
  </si>
  <si>
    <t>Debiti finanziari a breve termine</t>
  </si>
  <si>
    <t>Debiti tributari</t>
  </si>
  <si>
    <t xml:space="preserve">Debiti commerciali </t>
  </si>
  <si>
    <t>Altre Passività Correnti</t>
  </si>
  <si>
    <t>Totale passività correnti</t>
  </si>
  <si>
    <t>Totale Patrimonio Netto e Passività</t>
  </si>
  <si>
    <t>Disponibilità liquide e mezzi equivalenti all'inizio dell'esercizio (A)</t>
  </si>
  <si>
    <t>Rettifiche per:</t>
  </si>
  <si>
    <t>(Plusvalenze)/Minusvalenze</t>
  </si>
  <si>
    <t>(Incremento) / Decremento di crediti commerciali</t>
  </si>
  <si>
    <t>Incremento/(Decremento) di altre passività</t>
  </si>
  <si>
    <t xml:space="preserve">(Incremento)/Decremento di altre attività </t>
  </si>
  <si>
    <t>Incremento / (Decremento) di debiti commerciali</t>
  </si>
  <si>
    <t>Incremento / (Decremento) di fondi (incluso TFR)</t>
  </si>
  <si>
    <t>Imposte corrisposte</t>
  </si>
  <si>
    <t>Flussi di cassa derivanti dall'attività operativa (B)</t>
  </si>
  <si>
    <t>(Investimenti)/Disinvestimenti in attività materiali non correnti</t>
  </si>
  <si>
    <t>(Investimenti)/Disinvestimenti in attività immateriali</t>
  </si>
  <si>
    <t>(Incremento)/Decremento in altre attività di investimento</t>
  </si>
  <si>
    <t>Flussi di cassa derivanti dall'attività di investimento (C)</t>
  </si>
  <si>
    <t>Variazione delle altre attività/passività finanziarie</t>
  </si>
  <si>
    <t>Flussi di cassa derivanti dall'attività di finanziamento (D)</t>
  </si>
  <si>
    <t>Attività non correnti classificate come detenute per la vendita</t>
  </si>
  <si>
    <t>Passività direttamente associate ad attività non correnti classificate come detenute per la vendita</t>
  </si>
  <si>
    <t>Attività fiscali differite</t>
  </si>
  <si>
    <t>Partecipazioni in imprese controllate</t>
  </si>
  <si>
    <t xml:space="preserve">Risultato Netto </t>
  </si>
  <si>
    <t>Passività fiscali differite</t>
  </si>
  <si>
    <t>Fondi Rischi ed oneri- oltre 12 mesi</t>
  </si>
  <si>
    <t>Maire Tecnimont S.p.A</t>
  </si>
  <si>
    <t>Proventi/(Oneri) su partecipazioni</t>
  </si>
  <si>
    <t>Altre attività finanziarie non correnti</t>
  </si>
  <si>
    <t>Utile (perdita) base per azione</t>
  </si>
  <si>
    <t>Utile (perdita) diluito per azione</t>
  </si>
  <si>
    <t>Margine operativo lordo</t>
  </si>
  <si>
    <t>Utile operativo</t>
  </si>
  <si>
    <t>Imposte sul reddito d'esercizio, correnti e differite</t>
  </si>
  <si>
    <t>Altre passività finanziarie non correnti</t>
  </si>
  <si>
    <t>RENDICONTO FINANZIARIO</t>
  </si>
  <si>
    <t>(Valori in migliaia di Euro)</t>
  </si>
  <si>
    <t>CONTO ECONOMICO</t>
  </si>
  <si>
    <t>STATO PATRIMONIALE</t>
  </si>
  <si>
    <t>Strumenti Finanziari - Derivati</t>
  </si>
  <si>
    <t>Dividendi</t>
  </si>
  <si>
    <t>Altre attività finanziarie</t>
  </si>
  <si>
    <t>Azioni Proprie</t>
  </si>
  <si>
    <t>Altre passività finanziarie correnti</t>
  </si>
  <si>
    <t>Fondi Rischi ed oneri- entro 12 mesi</t>
  </si>
  <si>
    <t>Variazione dei debiti finanziari a breve e interessi pagati</t>
  </si>
  <si>
    <t>31-Dicembre-2019</t>
  </si>
  <si>
    <t>Diritto D'uso - Leasing</t>
  </si>
  <si>
    <t>Passività finanziarie non correnti - Leasing</t>
  </si>
  <si>
    <t>Passività finanziarie correnti - Leasing</t>
  </si>
  <si>
    <t>-    Ammortamenti di attività immateriali</t>
  </si>
  <si>
    <t>-    Ammortamenti di attività materiali non correnti</t>
  </si>
  <si>
    <t>-    Oneri Finanziari</t>
  </si>
  <si>
    <t>-    (Proventi) Finanziari</t>
  </si>
  <si>
    <t>-    Ammortamenti diritto d'uso - Leasing</t>
  </si>
  <si>
    <t>-    (Rivalutazioni)/Svalutazioni partecipazioni</t>
  </si>
  <si>
    <t>-    Imposte sul reddito e differite</t>
  </si>
  <si>
    <t>Rimborso quota capitale passivita' finanziarie Leasing</t>
  </si>
  <si>
    <t>Pagamento interessi passivita' finanziarie Leasing</t>
  </si>
  <si>
    <t>Incremento/(Decremento) delle disponibilità liquide e dei mezzi equivalenti  (B+C+D)</t>
  </si>
  <si>
    <t>Disponibilità liquide e mezzi equivalenti alla fine dell'esercizio (A+B+C+D)</t>
  </si>
  <si>
    <t>(Incremento)/Decremento di attivita' e passivita' fiscali differite</t>
  </si>
  <si>
    <t>Assunzione di debiti finanziari non correnti</t>
  </si>
  <si>
    <t>Incremento/(Decremento) obbligazioni</t>
  </si>
  <si>
    <t>31-Dicembre-2020</t>
  </si>
  <si>
    <t>Strumenti finanziari – Derivati non correnti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</si>
</sst>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;\(#,##0\)"/>
    <numFmt numFmtId="177" formatCode="_(* #,##0_);_(* \(#,##0\);_(* &quot;-&quot;?_);_(@_)"/>
    <numFmt numFmtId="178" formatCode="_-* #,##0_-;\-* #,##0_-;_-* &quot;-&quot;??_-;_-@_-"/>
    <numFmt numFmtId="179" formatCode="mmm\-yyyy"/>
    <numFmt numFmtId="180" formatCode="0.0%"/>
    <numFmt numFmtId="181" formatCode="[$-410]dddd\ d\ mmmm\ yyyy"/>
    <numFmt numFmtId="182" formatCode="#,##0.0;\(#,##0.0\)"/>
    <numFmt numFmtId="183" formatCode="0.0"/>
    <numFmt numFmtId="184" formatCode="0.000000000000000%"/>
    <numFmt numFmtId="185" formatCode="_(* #,##0_);_(* \(#,##0\);_(* &quot;-&quot;??_);_(@_)"/>
    <numFmt numFmtId="186" formatCode="_-* #,##0.0_-;\-* #,##0.0_-;_-* &quot;-&quot;??_-;_-@_-"/>
    <numFmt numFmtId="187" formatCode="_-* #,##0.0_-;\-* #,##0.0_-;_-* &quot;-&quot;?_-;_-@_-"/>
    <numFmt numFmtId="188" formatCode="_(* #,##0.0_);_(* \(#,##0.0\);_(* &quot;-&quot;??_);_(@_)"/>
    <numFmt numFmtId="189" formatCode="0.000"/>
    <numFmt numFmtId="190" formatCode="#,##0.00;\(#,##0.00\)"/>
    <numFmt numFmtId="191" formatCode="0.000000000"/>
    <numFmt numFmtId="192" formatCode="#,##0.000;\(#,##0.000\)"/>
    <numFmt numFmtId="193" formatCode="_(* #,##0.0_);_(* \(#,##0.0\);_(* &quot;-&quot;?_);_(@_)"/>
    <numFmt numFmtId="194" formatCode="_(* #,##0.00_);_(* \(#,##0.00\);_(* &quot;-&quot;?_);_(@_)"/>
    <numFmt numFmtId="195" formatCode="_-* #,##0.000_-;\-* #,##0.000_-;_-* &quot;-&quot;??_-;_-@_-"/>
    <numFmt numFmtId="196" formatCode="_(* #,##0.000_);_(* \(#,##0.000\);_(* &quot;-&quot;?_);_(@_)"/>
    <numFmt numFmtId="197" formatCode="_-* #,##0.000_-;\-* #,##0.000_-;_-* &quot;-&quot;???_-;_-@_-"/>
    <numFmt numFmtId="198" formatCode="0.000%"/>
    <numFmt numFmtId="199" formatCode="0.00000000"/>
    <numFmt numFmtId="200" formatCode="_-* #,##0.0000_-;\-* #,##0.0000_-;_-* &quot;-&quot;??_-;_-@_-"/>
    <numFmt numFmtId="201" formatCode="[$-809]dd\ mmmm\ yyyy"/>
    <numFmt numFmtId="202" formatCode="h\.mm\.ss"/>
    <numFmt numFmtId="203" formatCode="#.##0;\(#.##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;\(#,##0.0000\)"/>
    <numFmt numFmtId="209" formatCode="#,##0.00000;\(#,##0.00000\)"/>
    <numFmt numFmtId="210" formatCode="#,##0.000000;\(#,##0.000000\)"/>
    <numFmt numFmtId="211" formatCode="#,##0.0000000;\(#,##0.0000000\)"/>
    <numFmt numFmtId="212" formatCode="#,##0.00000000;\(#,##0.00000000\)"/>
    <numFmt numFmtId="213" formatCode="#,##0.000000000;\(#,##0.000000000\)"/>
    <numFmt numFmtId="214" formatCode="_-* #,##0.00000_-;\-* #,##0.00000_-;_-* &quot;-&quot;??_-;_-@_-"/>
    <numFmt numFmtId="215" formatCode="_-* #,##0.000000_-;\-* #,##0.000000_-;_-* &quot;-&quot;??_-;_-@_-"/>
    <numFmt numFmtId="216" formatCode="_-* #,##0.0000000_-;\-* #,##0.0000000_-;_-* &quot;-&quot;??_-;_-@_-"/>
    <numFmt numFmtId="217" formatCode="_-* #,##0.00000000_-;\-* #,##0.00000000_-;_-* &quot;-&quot;??_-;_-@_-"/>
    <numFmt numFmtId="218" formatCode="_ * #,##0.00_)_ ;_ * \(#,##0.00\)_ ;_ * &quot;-&quot;??_)_ ;_ @_ "/>
    <numFmt numFmtId="219" formatCode="_ * #,##0_)_ ;_ * \(#,##0\)_ ;_ * &quot;-&quot;??_)_ ;_ @_ 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Century"/>
      <family val="1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i/>
      <sz val="8"/>
      <name val="Verdana"/>
      <family val="2"/>
    </font>
    <font>
      <sz val="8"/>
      <name val="Trebuchet MS"/>
      <family val="2"/>
    </font>
    <font>
      <b/>
      <sz val="9"/>
      <name val="Trebuchet MS"/>
      <family val="2"/>
    </font>
    <font>
      <sz val="10"/>
      <name val="Tahoma"/>
      <family val="2"/>
    </font>
    <font>
      <sz val="9"/>
      <name val="Trebuchet MS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sz val="6"/>
      <color indexed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rebuchet MS"/>
      <family val="2"/>
    </font>
    <font>
      <b/>
      <sz val="9"/>
      <color indexed="9"/>
      <name val="Trebuchet MS"/>
      <family val="2"/>
    </font>
    <font>
      <b/>
      <i/>
      <sz val="9"/>
      <color indexed="9"/>
      <name val="Trebuchet MS"/>
      <family val="2"/>
    </font>
    <font>
      <b/>
      <i/>
      <sz val="6"/>
      <color indexed="9"/>
      <name val="Trebuchet MS"/>
      <family val="2"/>
    </font>
    <font>
      <b/>
      <sz val="12"/>
      <color indexed="62"/>
      <name val="Trebuchet MS"/>
      <family val="2"/>
    </font>
    <font>
      <b/>
      <sz val="10"/>
      <color indexed="62"/>
      <name val="Verdana"/>
      <family val="2"/>
    </font>
    <font>
      <b/>
      <sz val="9"/>
      <color indexed="62"/>
      <name val="Trebuchet MS"/>
      <family val="2"/>
    </font>
    <font>
      <b/>
      <i/>
      <sz val="9"/>
      <color indexed="6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8"/>
      <color theme="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sz val="6"/>
      <color theme="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rebuchet MS"/>
      <family val="2"/>
    </font>
    <font>
      <b/>
      <sz val="9"/>
      <color theme="0"/>
      <name val="Trebuchet MS"/>
      <family val="2"/>
    </font>
    <font>
      <b/>
      <i/>
      <sz val="9"/>
      <color theme="0"/>
      <name val="Trebuchet MS"/>
      <family val="2"/>
    </font>
    <font>
      <b/>
      <i/>
      <sz val="6"/>
      <color theme="0"/>
      <name val="Trebuchet MS"/>
      <family val="2"/>
    </font>
    <font>
      <b/>
      <sz val="12"/>
      <color rgb="FF446275"/>
      <name val="Trebuchet MS"/>
      <family val="2"/>
    </font>
    <font>
      <b/>
      <sz val="10"/>
      <color rgb="FF446275"/>
      <name val="Verdana"/>
      <family val="2"/>
    </font>
    <font>
      <sz val="8"/>
      <color theme="1"/>
      <name val="Trebuchet MS"/>
      <family val="2"/>
    </font>
    <font>
      <b/>
      <sz val="9"/>
      <color rgb="FF446275"/>
      <name val="Trebuchet MS"/>
      <family val="2"/>
    </font>
    <font>
      <b/>
      <i/>
      <sz val="9"/>
      <color rgb="FF446275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2973BA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973B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44627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4627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hair"/>
      <bottom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31" borderId="6">
      <alignment horizontal="center" vertical="top" wrapText="1"/>
      <protection/>
    </xf>
    <xf numFmtId="0" fontId="54" fillId="0" borderId="7" applyNumberForma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3" borderId="8" applyNumberFormat="0" applyFont="0" applyAlignment="0" applyProtection="0"/>
    <xf numFmtId="0" fontId="56" fillId="27" borderId="9" applyNumberFormat="0" applyAlignment="0" applyProtection="0"/>
    <xf numFmtId="9" fontId="0" fillId="0" borderId="0" applyFont="0" applyFill="0" applyBorder="0" applyAlignment="0" applyProtection="0"/>
    <xf numFmtId="0" fontId="57" fillId="31" borderId="6" applyNumberFormat="0" applyProtection="0">
      <alignment horizontal="left" vertical="top" wrapText="1"/>
    </xf>
    <xf numFmtId="0" fontId="57" fillId="34" borderId="10" applyNumberFormat="0" applyBorder="0" applyProtection="0">
      <alignment horizontal="left" vertical="top" wrapText="1"/>
    </xf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42" applyNumberFormat="1" applyFont="1" applyAlignment="1">
      <alignment horizontal="left"/>
    </xf>
    <xf numFmtId="176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2" fontId="5" fillId="0" borderId="0" xfId="0" applyNumberFormat="1" applyFont="1" applyAlignment="1">
      <alignment horizontal="right"/>
    </xf>
    <xf numFmtId="182" fontId="5" fillId="0" borderId="0" xfId="0" applyNumberFormat="1" applyFont="1" applyAlignment="1">
      <alignment/>
    </xf>
    <xf numFmtId="9" fontId="5" fillId="0" borderId="0" xfId="64" applyFont="1" applyAlignment="1">
      <alignment/>
    </xf>
    <xf numFmtId="19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5" fillId="35" borderId="0" xfId="0" applyFont="1" applyFill="1" applyAlignment="1">
      <alignment/>
    </xf>
    <xf numFmtId="176" fontId="5" fillId="35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Alignment="1">
      <alignment horizontal="right"/>
    </xf>
    <xf numFmtId="176" fontId="5" fillId="0" borderId="0" xfId="44" applyNumberFormat="1" applyFont="1" applyAlignment="1">
      <alignment horizontal="left"/>
    </xf>
    <xf numFmtId="0" fontId="5" fillId="0" borderId="0" xfId="59" applyFont="1">
      <alignment/>
      <protection/>
    </xf>
    <xf numFmtId="176" fontId="5" fillId="0" borderId="0" xfId="59" applyNumberFormat="1" applyFont="1" applyAlignment="1">
      <alignment horizontal="center" vertical="center" wrapText="1"/>
      <protection/>
    </xf>
    <xf numFmtId="0" fontId="5" fillId="36" borderId="0" xfId="59" applyFont="1" applyFill="1">
      <alignment/>
      <protection/>
    </xf>
    <xf numFmtId="0" fontId="5" fillId="0" borderId="0" xfId="59" applyFont="1" applyAlignment="1">
      <alignment horizontal="left"/>
      <protection/>
    </xf>
    <xf numFmtId="0" fontId="7" fillId="0" borderId="0" xfId="59" applyFont="1" applyAlignment="1" quotePrefix="1">
      <alignment horizontal="left" indent="2"/>
      <protection/>
    </xf>
    <xf numFmtId="0" fontId="5" fillId="0" borderId="0" xfId="59" applyFont="1" applyAlignment="1">
      <alignment horizontal="center"/>
      <protection/>
    </xf>
    <xf numFmtId="0" fontId="5" fillId="0" borderId="0" xfId="61" applyFont="1">
      <alignment/>
      <protection/>
    </xf>
    <xf numFmtId="0" fontId="5" fillId="36" borderId="0" xfId="59" applyFont="1" applyFill="1">
      <alignment/>
      <protection/>
    </xf>
    <xf numFmtId="177" fontId="5" fillId="0" borderId="0" xfId="59" applyNumberFormat="1" applyFont="1" applyAlignment="1">
      <alignment horizontal="center"/>
      <protection/>
    </xf>
    <xf numFmtId="193" fontId="5" fillId="0" borderId="0" xfId="59" applyNumberFormat="1" applyFont="1">
      <alignment/>
      <protection/>
    </xf>
    <xf numFmtId="0" fontId="5" fillId="0" borderId="0" xfId="0" applyFont="1" applyAlignment="1">
      <alignment horizontal="left" wrapText="1"/>
    </xf>
    <xf numFmtId="176" fontId="5" fillId="0" borderId="0" xfId="0" applyNumberFormat="1" applyFont="1" applyAlignment="1">
      <alignment horizontal="right" wrapText="1"/>
    </xf>
    <xf numFmtId="182" fontId="5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182" fontId="5" fillId="0" borderId="0" xfId="0" applyNumberFormat="1" applyFont="1" applyAlignment="1">
      <alignment wrapText="1"/>
    </xf>
    <xf numFmtId="0" fontId="5" fillId="0" borderId="0" xfId="61" applyFont="1" applyAlignment="1">
      <alignment wrapText="1"/>
      <protection/>
    </xf>
    <xf numFmtId="0" fontId="5" fillId="0" borderId="12" xfId="61" applyFont="1" applyBorder="1">
      <alignment/>
      <protection/>
    </xf>
    <xf numFmtId="177" fontId="5" fillId="0" borderId="12" xfId="59" applyNumberFormat="1" applyFont="1" applyBorder="1" applyAlignment="1">
      <alignment horizontal="center"/>
      <protection/>
    </xf>
    <xf numFmtId="0" fontId="7" fillId="0" borderId="13" xfId="61" applyFont="1" applyBorder="1">
      <alignment/>
      <protection/>
    </xf>
    <xf numFmtId="177" fontId="7" fillId="0" borderId="13" xfId="59" applyNumberFormat="1" applyFont="1" applyBorder="1" applyAlignment="1">
      <alignment horizontal="center" vertical="top"/>
      <protection/>
    </xf>
    <xf numFmtId="0" fontId="7" fillId="0" borderId="12" xfId="59" applyFont="1" applyBorder="1" applyAlignment="1">
      <alignment horizontal="left"/>
      <protection/>
    </xf>
    <xf numFmtId="176" fontId="7" fillId="0" borderId="12" xfId="59" applyNumberFormat="1" applyFont="1" applyBorder="1" applyAlignment="1">
      <alignment horizontal="right"/>
      <protection/>
    </xf>
    <xf numFmtId="0" fontId="5" fillId="0" borderId="14" xfId="59" applyFont="1" applyBorder="1" applyAlignment="1">
      <alignment horizontal="left"/>
      <protection/>
    </xf>
    <xf numFmtId="0" fontId="5" fillId="0" borderId="14" xfId="59" applyFont="1" applyBorder="1">
      <alignment/>
      <protection/>
    </xf>
    <xf numFmtId="0" fontId="7" fillId="0" borderId="0" xfId="59" applyFont="1" applyAlignment="1">
      <alignment horizontal="left"/>
      <protection/>
    </xf>
    <xf numFmtId="176" fontId="7" fillId="0" borderId="0" xfId="59" applyNumberFormat="1" applyFont="1" applyAlignment="1">
      <alignment horizontal="right"/>
      <protection/>
    </xf>
    <xf numFmtId="1" fontId="5" fillId="0" borderId="0" xfId="59" applyNumberFormat="1" applyFont="1" applyAlignment="1">
      <alignment horizontal="center" vertical="center" wrapText="1"/>
      <protection/>
    </xf>
    <xf numFmtId="213" fontId="5" fillId="0" borderId="0" xfId="0" applyNumberFormat="1" applyFont="1" applyAlignment="1">
      <alignment horizontal="right"/>
    </xf>
    <xf numFmtId="0" fontId="5" fillId="35" borderId="0" xfId="59" applyFont="1" applyFill="1">
      <alignment/>
      <protection/>
    </xf>
    <xf numFmtId="0" fontId="5" fillId="35" borderId="0" xfId="59" applyFont="1" applyFill="1">
      <alignment/>
      <protection/>
    </xf>
    <xf numFmtId="14" fontId="5" fillId="35" borderId="0" xfId="59" applyNumberFormat="1" applyFont="1" applyFill="1" applyAlignment="1">
      <alignment horizontal="center" vertical="center" wrapText="1"/>
      <protection/>
    </xf>
    <xf numFmtId="193" fontId="5" fillId="35" borderId="0" xfId="59" applyNumberFormat="1" applyFont="1" applyFill="1" applyAlignment="1">
      <alignment horizontal="center"/>
      <protection/>
    </xf>
    <xf numFmtId="3" fontId="61" fillId="0" borderId="0" xfId="0" applyNumberFormat="1" applyFont="1" applyAlignment="1">
      <alignment/>
    </xf>
    <xf numFmtId="0" fontId="62" fillId="37" borderId="6" xfId="56" applyFont="1" applyFill="1" applyAlignment="1" quotePrefix="1">
      <alignment horizontal="center" vertical="center" wrapText="1"/>
      <protection/>
    </xf>
    <xf numFmtId="0" fontId="63" fillId="37" borderId="15" xfId="65" applyFont="1" applyFill="1" applyBorder="1" applyAlignment="1">
      <alignment horizontal="center" vertical="center" wrapText="1"/>
    </xf>
    <xf numFmtId="0" fontId="64" fillId="37" borderId="6" xfId="65" applyFont="1" applyFill="1">
      <alignment horizontal="left" vertical="top" wrapText="1"/>
    </xf>
    <xf numFmtId="0" fontId="65" fillId="35" borderId="0" xfId="0" applyFont="1" applyFill="1" applyAlignment="1">
      <alignment/>
    </xf>
    <xf numFmtId="0" fontId="66" fillId="35" borderId="0" xfId="0" applyFont="1" applyFill="1" applyAlignment="1">
      <alignment/>
    </xf>
    <xf numFmtId="0" fontId="67" fillId="0" borderId="10" xfId="0" applyFont="1" applyBorder="1" applyAlignment="1">
      <alignment vertical="center"/>
    </xf>
    <xf numFmtId="37" fontId="67" fillId="0" borderId="16" xfId="0" applyNumberFormat="1" applyFont="1" applyBorder="1" applyAlignment="1">
      <alignment horizontal="center" vertical="center"/>
    </xf>
    <xf numFmtId="178" fontId="67" fillId="0" borderId="16" xfId="42" applyNumberFormat="1" applyFont="1" applyBorder="1" applyAlignment="1">
      <alignment horizontal="center" vertical="center"/>
    </xf>
    <xf numFmtId="0" fontId="0" fillId="35" borderId="0" xfId="0" applyFill="1" applyAlignment="1">
      <alignment/>
    </xf>
    <xf numFmtId="0" fontId="68" fillId="0" borderId="10" xfId="0" applyFont="1" applyBorder="1" applyAlignment="1">
      <alignment vertical="center"/>
    </xf>
    <xf numFmtId="180" fontId="69" fillId="0" borderId="16" xfId="64" applyNumberFormat="1" applyFont="1" applyBorder="1" applyAlignment="1">
      <alignment horizontal="center" vertical="center"/>
    </xf>
    <xf numFmtId="37" fontId="68" fillId="0" borderId="16" xfId="0" applyNumberFormat="1" applyFont="1" applyBorder="1" applyAlignment="1">
      <alignment horizontal="right" vertical="center"/>
    </xf>
    <xf numFmtId="176" fontId="67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176" fontId="68" fillId="0" borderId="16" xfId="0" applyNumberFormat="1" applyFont="1" applyBorder="1" applyAlignment="1">
      <alignment horizontal="right" vertical="center"/>
    </xf>
    <xf numFmtId="0" fontId="68" fillId="0" borderId="13" xfId="0" applyFont="1" applyBorder="1" applyAlignment="1">
      <alignment horizontal="left" vertical="center" wrapText="1"/>
    </xf>
    <xf numFmtId="190" fontId="68" fillId="0" borderId="16" xfId="0" applyNumberFormat="1" applyFont="1" applyBorder="1" applyAlignment="1">
      <alignment horizontal="right" vertical="center"/>
    </xf>
    <xf numFmtId="0" fontId="67" fillId="0" borderId="10" xfId="0" applyFont="1" applyBorder="1" applyAlignment="1">
      <alignment horizontal="left" vertical="center"/>
    </xf>
    <xf numFmtId="178" fontId="61" fillId="0" borderId="16" xfId="42" applyNumberFormat="1" applyFont="1" applyBorder="1" applyAlignment="1">
      <alignment horizontal="center" vertical="center"/>
    </xf>
    <xf numFmtId="0" fontId="59" fillId="35" borderId="0" xfId="0" applyFont="1" applyFill="1" applyAlignment="1">
      <alignment/>
    </xf>
    <xf numFmtId="0" fontId="68" fillId="0" borderId="10" xfId="0" applyFont="1" applyBorder="1" applyAlignment="1">
      <alignment horizontal="left" vertical="center"/>
    </xf>
    <xf numFmtId="0" fontId="5" fillId="0" borderId="0" xfId="59" applyFont="1" applyBorder="1">
      <alignment/>
      <protection/>
    </xf>
    <xf numFmtId="176" fontId="5" fillId="0" borderId="0" xfId="59" applyNumberFormat="1" applyFont="1" applyBorder="1" applyAlignment="1">
      <alignment horizontal="center" vertical="center" wrapText="1"/>
      <protection/>
    </xf>
    <xf numFmtId="1" fontId="5" fillId="0" borderId="0" xfId="59" applyNumberFormat="1" applyFont="1" applyBorder="1" applyAlignment="1">
      <alignment horizontal="center" vertical="center" wrapText="1"/>
      <protection/>
    </xf>
    <xf numFmtId="37" fontId="67" fillId="0" borderId="0" xfId="0" applyNumberFormat="1" applyFont="1" applyBorder="1" applyAlignment="1">
      <alignment horizontal="center" vertical="center"/>
    </xf>
    <xf numFmtId="37" fontId="68" fillId="0" borderId="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top" wrapText="1"/>
    </xf>
    <xf numFmtId="177" fontId="68" fillId="38" borderId="10" xfId="60" applyNumberFormat="1" applyFont="1" applyFill="1" applyBorder="1" applyAlignment="1">
      <alignment horizontal="left" vertical="center"/>
      <protection/>
    </xf>
    <xf numFmtId="0" fontId="11" fillId="38" borderId="10" xfId="60" applyFont="1" applyFill="1" applyBorder="1" applyAlignment="1">
      <alignment vertical="center"/>
      <protection/>
    </xf>
    <xf numFmtId="0" fontId="12" fillId="38" borderId="0" xfId="60" applyFont="1" applyFill="1" applyAlignment="1">
      <alignment vertical="center"/>
      <protection/>
    </xf>
    <xf numFmtId="177" fontId="13" fillId="38" borderId="10" xfId="60" applyNumberFormat="1" applyFont="1" applyFill="1" applyBorder="1" applyAlignment="1">
      <alignment horizontal="center" vertical="center"/>
      <protection/>
    </xf>
    <xf numFmtId="177" fontId="12" fillId="38" borderId="0" xfId="60" applyNumberFormat="1" applyFont="1" applyFill="1" applyAlignment="1">
      <alignment vertical="center"/>
      <protection/>
    </xf>
    <xf numFmtId="0" fontId="64" fillId="39" borderId="0" xfId="66" applyFont="1" applyFill="1" applyBorder="1">
      <alignment horizontal="left" vertical="top" wrapText="1"/>
    </xf>
    <xf numFmtId="177" fontId="12" fillId="35" borderId="0" xfId="60" applyNumberFormat="1" applyFont="1" applyFill="1" applyAlignment="1">
      <alignment horizontal="center" vertical="center"/>
      <protection/>
    </xf>
    <xf numFmtId="177" fontId="11" fillId="38" borderId="10" xfId="60" applyNumberFormat="1" applyFont="1" applyFill="1" applyBorder="1" applyAlignment="1">
      <alignment horizontal="right" vertical="center"/>
      <protection/>
    </xf>
    <xf numFmtId="0" fontId="10" fillId="38" borderId="10" xfId="60" applyFont="1" applyFill="1" applyBorder="1" applyAlignment="1">
      <alignment vertical="center"/>
      <protection/>
    </xf>
    <xf numFmtId="177" fontId="10" fillId="38" borderId="10" xfId="60" applyNumberFormat="1" applyFont="1" applyFill="1" applyBorder="1" applyAlignment="1">
      <alignment horizontal="center" vertical="center"/>
      <protection/>
    </xf>
    <xf numFmtId="0" fontId="10" fillId="38" borderId="10" xfId="60" applyFont="1" applyFill="1" applyBorder="1" applyAlignment="1" quotePrefix="1">
      <alignment vertical="center"/>
      <protection/>
    </xf>
    <xf numFmtId="177" fontId="68" fillId="38" borderId="10" xfId="60" applyNumberFormat="1" applyFont="1" applyFill="1" applyBorder="1" applyAlignment="1">
      <alignment horizontal="center" vertical="center"/>
      <protection/>
    </xf>
    <xf numFmtId="177" fontId="14" fillId="35" borderId="0" xfId="60" applyNumberFormat="1" applyFont="1" applyFill="1" applyAlignment="1">
      <alignment horizontal="center" vertical="center"/>
      <protection/>
    </xf>
    <xf numFmtId="1" fontId="6" fillId="35" borderId="0" xfId="0" applyNumberFormat="1" applyFont="1" applyFill="1" applyAlignment="1">
      <alignment horizontal="center" vertical="center" wrapText="1"/>
    </xf>
    <xf numFmtId="1" fontId="6" fillId="0" borderId="0" xfId="59" applyNumberFormat="1" applyFont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estazioni" xfId="56"/>
    <cellStyle name="Linked Cell" xfId="57"/>
    <cellStyle name="Neutral" xfId="58"/>
    <cellStyle name="Normal 2" xfId="59"/>
    <cellStyle name="Normal 3" xfId="60"/>
    <cellStyle name="Normale_Larry Rendiconto finanzirio" xfId="61"/>
    <cellStyle name="Note" xfId="62"/>
    <cellStyle name="Output" xfId="63"/>
    <cellStyle name="Percent" xfId="64"/>
    <cellStyle name="Testate reports" xfId="65"/>
    <cellStyle name="Testate Reports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showGridLines="0" view="pageBreakPreview" zoomScaleSheetLayoutView="100" zoomScalePageLayoutView="0" workbookViewId="0" topLeftCell="A5">
      <selection activeCell="B2" sqref="B2:E35"/>
    </sheetView>
  </sheetViews>
  <sheetFormatPr defaultColWidth="9.140625" defaultRowHeight="12.75"/>
  <cols>
    <col min="1" max="1" width="9.140625" style="1" customWidth="1"/>
    <col min="2" max="2" width="44.28125" style="1" bestFit="1" customWidth="1"/>
    <col min="3" max="3" width="12.8515625" style="2" customWidth="1"/>
    <col min="4" max="4" width="11.140625" style="2" bestFit="1" customWidth="1"/>
    <col min="5" max="5" width="8.7109375" style="2" customWidth="1" collapsed="1"/>
    <col min="6" max="6" width="4.140625" style="2" customWidth="1" collapsed="1"/>
    <col min="7" max="7" width="12.7109375" style="2" customWidth="1" collapsed="1"/>
    <col min="8" max="8" width="8.00390625" style="1" bestFit="1" customWidth="1"/>
    <col min="9" max="9" width="12.7109375" style="1" bestFit="1" customWidth="1"/>
    <col min="10" max="16384" width="9.140625" style="1" customWidth="1"/>
  </cols>
  <sheetData>
    <row r="2" spans="2:7" ht="18.75" customHeight="1">
      <c r="B2" s="54" t="s">
        <v>67</v>
      </c>
      <c r="E2" s="3"/>
      <c r="G2" s="3"/>
    </row>
    <row r="3" spans="2:7" ht="15.75" customHeight="1">
      <c r="B3" s="55" t="s">
        <v>78</v>
      </c>
      <c r="C3" s="16"/>
      <c r="E3" s="3"/>
      <c r="G3" s="3"/>
    </row>
    <row r="4" spans="3:7" ht="9.75">
      <c r="C4" s="4"/>
      <c r="D4" s="4"/>
      <c r="E4" s="4"/>
      <c r="F4" s="4"/>
      <c r="G4" s="4"/>
    </row>
    <row r="5" spans="3:8" s="14" customFormat="1" ht="9.75" customHeight="1">
      <c r="C5" s="91"/>
      <c r="D5" s="91"/>
      <c r="E5" s="91"/>
      <c r="F5" s="15"/>
      <c r="G5" s="15"/>
      <c r="H5" s="15"/>
    </row>
    <row r="6" spans="2:8" ht="39">
      <c r="B6" s="53" t="s">
        <v>77</v>
      </c>
      <c r="C6" s="51" t="s">
        <v>105</v>
      </c>
      <c r="D6" s="51" t="s">
        <v>87</v>
      </c>
      <c r="E6" s="52" t="s">
        <v>16</v>
      </c>
      <c r="F6" s="5"/>
      <c r="G6" s="6"/>
      <c r="H6" s="5"/>
    </row>
    <row r="7" ht="9.75" customHeight="1"/>
    <row r="8" spans="2:8" ht="12" customHeight="1">
      <c r="B8" s="56" t="s">
        <v>0</v>
      </c>
      <c r="C8" s="58">
        <v>33127.676</v>
      </c>
      <c r="D8" s="58">
        <v>91689.512</v>
      </c>
      <c r="E8" s="57"/>
      <c r="F8" s="8"/>
      <c r="G8" s="8"/>
      <c r="H8" s="9"/>
    </row>
    <row r="9" spans="2:8" ht="12" customHeight="1">
      <c r="B9" s="56" t="s">
        <v>1</v>
      </c>
      <c r="C9" s="58">
        <v>3415.003</v>
      </c>
      <c r="D9" s="58">
        <v>4029.097</v>
      </c>
      <c r="E9" s="57"/>
      <c r="F9" s="8"/>
      <c r="G9" s="8"/>
      <c r="H9" s="9"/>
    </row>
    <row r="10" spans="2:9" ht="12" customHeight="1">
      <c r="B10" s="60" t="s">
        <v>2</v>
      </c>
      <c r="C10" s="62">
        <f>+C9+C8</f>
        <v>36542.679</v>
      </c>
      <c r="D10" s="62">
        <v>95718.609</v>
      </c>
      <c r="E10" s="61">
        <f>(C10-D10)/D10</f>
        <v>-0.6182280605435877</v>
      </c>
      <c r="F10" s="8"/>
      <c r="G10" s="8"/>
      <c r="H10" s="9"/>
      <c r="I10" s="10"/>
    </row>
    <row r="11" spans="2:9" ht="12" customHeight="1">
      <c r="B11" s="64"/>
      <c r="C11" s="62"/>
      <c r="D11" s="62"/>
      <c r="E11" s="61"/>
      <c r="F11" s="8"/>
      <c r="G11" s="8"/>
      <c r="H11" s="9"/>
      <c r="I11" s="10"/>
    </row>
    <row r="12" spans="2:8" ht="12" customHeight="1">
      <c r="B12" s="56" t="s">
        <v>3</v>
      </c>
      <c r="C12" s="63">
        <v>-46.386</v>
      </c>
      <c r="D12" s="63">
        <v>-26.659</v>
      </c>
      <c r="E12" s="57"/>
      <c r="F12" s="8"/>
      <c r="G12" s="8"/>
      <c r="H12" s="9"/>
    </row>
    <row r="13" spans="2:8" ht="12" customHeight="1">
      <c r="B13" s="56" t="s">
        <v>4</v>
      </c>
      <c r="C13" s="63">
        <v>-21550.56004</v>
      </c>
      <c r="D13" s="63">
        <v>-20547.793</v>
      </c>
      <c r="E13" s="57"/>
      <c r="F13" s="8"/>
      <c r="G13" s="8"/>
      <c r="H13" s="9"/>
    </row>
    <row r="14" spans="2:8" ht="12" customHeight="1">
      <c r="B14" s="56" t="s">
        <v>5</v>
      </c>
      <c r="C14" s="63">
        <v>-21023.72103</v>
      </c>
      <c r="D14" s="63">
        <v>-27827.552</v>
      </c>
      <c r="E14" s="57"/>
      <c r="F14" s="8"/>
      <c r="G14" s="8"/>
      <c r="H14" s="9"/>
    </row>
    <row r="15" spans="2:8" ht="12" customHeight="1">
      <c r="B15" s="56" t="s">
        <v>6</v>
      </c>
      <c r="C15" s="63">
        <v>-3142.60509</v>
      </c>
      <c r="D15" s="63">
        <v>-1441.056</v>
      </c>
      <c r="E15" s="57"/>
      <c r="F15" s="8"/>
      <c r="G15" s="8"/>
      <c r="H15" s="9"/>
    </row>
    <row r="16" spans="2:9" ht="12" customHeight="1">
      <c r="B16" s="60" t="s">
        <v>7</v>
      </c>
      <c r="C16" s="65">
        <v>-45763.27210000001</v>
      </c>
      <c r="D16" s="65">
        <v>-49843.06</v>
      </c>
      <c r="E16" s="61">
        <f>(C16-D16)/D16</f>
        <v>-0.08185267718314222</v>
      </c>
      <c r="F16" s="8"/>
      <c r="G16" s="8"/>
      <c r="H16" s="9"/>
      <c r="I16" s="10"/>
    </row>
    <row r="17" spans="2:8" ht="12" customHeight="1">
      <c r="B17" s="7"/>
      <c r="C17" s="58"/>
      <c r="F17" s="8"/>
      <c r="G17" s="8"/>
      <c r="H17" s="9"/>
    </row>
    <row r="18" spans="2:9" ht="12" customHeight="1">
      <c r="B18" s="60" t="s">
        <v>72</v>
      </c>
      <c r="C18" s="65">
        <v>-9220.592780000008</v>
      </c>
      <c r="D18" s="62">
        <v>45875.549</v>
      </c>
      <c r="E18" s="61">
        <f>(C18-D18)/D18</f>
        <v>-1.2009914427400097</v>
      </c>
      <c r="F18" s="8"/>
      <c r="G18" s="8"/>
      <c r="H18" s="9"/>
      <c r="I18" s="10"/>
    </row>
    <row r="19" spans="2:9" ht="12" customHeight="1">
      <c r="B19" s="60"/>
      <c r="C19" s="62"/>
      <c r="D19" s="62"/>
      <c r="E19" s="61"/>
      <c r="F19" s="8"/>
      <c r="G19" s="8"/>
      <c r="H19" s="9"/>
      <c r="I19" s="10"/>
    </row>
    <row r="20" spans="2:8" ht="12" customHeight="1">
      <c r="B20" s="56" t="s">
        <v>8</v>
      </c>
      <c r="C20" s="63">
        <v>-1003.40636</v>
      </c>
      <c r="D20" s="63">
        <v>-962.61739</v>
      </c>
      <c r="E20" s="57"/>
      <c r="F20" s="8"/>
      <c r="G20" s="8"/>
      <c r="H20" s="9"/>
    </row>
    <row r="21" spans="2:8" s="31" customFormat="1" ht="24" customHeight="1" hidden="1">
      <c r="B21" s="28" t="s">
        <v>15</v>
      </c>
      <c r="C21" s="29">
        <v>0</v>
      </c>
      <c r="D21" s="29">
        <v>0</v>
      </c>
      <c r="E21" s="29"/>
      <c r="F21" s="30"/>
      <c r="G21" s="30"/>
      <c r="H21" s="32"/>
    </row>
    <row r="22" spans="2:8" ht="12" customHeight="1">
      <c r="B22" s="7"/>
      <c r="F22" s="8"/>
      <c r="G22" s="8"/>
      <c r="H22" s="9"/>
    </row>
    <row r="23" spans="2:9" ht="12" customHeight="1">
      <c r="B23" s="60" t="s">
        <v>73</v>
      </c>
      <c r="C23" s="65">
        <v>-10223.999140000007</v>
      </c>
      <c r="D23" s="62">
        <v>44912.93161</v>
      </c>
      <c r="E23" s="61">
        <f>(C23-D23)/D23</f>
        <v>-1.227640431686352</v>
      </c>
      <c r="F23" s="8"/>
      <c r="G23" s="8"/>
      <c r="H23" s="9"/>
      <c r="I23" s="10"/>
    </row>
    <row r="24" spans="2:9" ht="12" customHeight="1">
      <c r="B24" s="60"/>
      <c r="C24" s="62"/>
      <c r="D24" s="62"/>
      <c r="E24" s="61"/>
      <c r="F24" s="8"/>
      <c r="G24" s="8"/>
      <c r="H24" s="9"/>
      <c r="I24" s="10"/>
    </row>
    <row r="25" spans="2:8" ht="12" customHeight="1">
      <c r="B25" s="56" t="s">
        <v>9</v>
      </c>
      <c r="C25" s="63">
        <v>11233.659740000001</v>
      </c>
      <c r="D25" s="63">
        <v>7994.26119</v>
      </c>
      <c r="E25" s="57"/>
      <c r="F25" s="8"/>
      <c r="G25" s="8"/>
      <c r="H25" s="9"/>
    </row>
    <row r="26" spans="2:8" ht="12" customHeight="1">
      <c r="B26" s="56" t="s">
        <v>10</v>
      </c>
      <c r="C26" s="63">
        <v>-22343.08749</v>
      </c>
      <c r="D26" s="63">
        <v>-18252.64628</v>
      </c>
      <c r="E26" s="57"/>
      <c r="F26" s="8"/>
      <c r="G26" s="8"/>
      <c r="H26" s="9"/>
    </row>
    <row r="27" spans="2:9" ht="12" customHeight="1" hidden="1">
      <c r="B27" s="7" t="s">
        <v>11</v>
      </c>
      <c r="F27" s="8"/>
      <c r="G27" s="8"/>
      <c r="H27" s="9"/>
      <c r="I27" s="11"/>
    </row>
    <row r="28" spans="2:8" ht="12" customHeight="1">
      <c r="B28" s="56" t="s">
        <v>68</v>
      </c>
      <c r="C28" s="63">
        <v>0</v>
      </c>
      <c r="D28" s="63">
        <v>-10000</v>
      </c>
      <c r="E28" s="57"/>
      <c r="F28" s="8"/>
      <c r="G28" s="8"/>
      <c r="H28" s="9"/>
    </row>
    <row r="29" spans="2:9" ht="12" customHeight="1">
      <c r="B29" s="60" t="s">
        <v>12</v>
      </c>
      <c r="C29" s="65">
        <f>SUM(C23:C28)</f>
        <v>-21333.42689000001</v>
      </c>
      <c r="D29" s="62">
        <v>24654.546519999996</v>
      </c>
      <c r="E29" s="61">
        <f>(C29-D29)/D29</f>
        <v>-1.8652938261384826</v>
      </c>
      <c r="F29" s="8"/>
      <c r="G29" s="8"/>
      <c r="H29" s="9"/>
      <c r="I29" s="10"/>
    </row>
    <row r="30" spans="2:8" ht="12" customHeight="1">
      <c r="B30" s="56" t="s">
        <v>74</v>
      </c>
      <c r="C30" s="63">
        <v>8131.888</v>
      </c>
      <c r="D30" s="63">
        <v>6072.92095</v>
      </c>
      <c r="E30" s="57"/>
      <c r="F30" s="8"/>
      <c r="G30" s="8"/>
      <c r="H30" s="9"/>
    </row>
    <row r="31" spans="2:9" ht="12" customHeight="1">
      <c r="B31" s="60" t="s">
        <v>13</v>
      </c>
      <c r="C31" s="65">
        <f>+C29+C30</f>
        <v>-13201.53889000001</v>
      </c>
      <c r="D31" s="62">
        <v>30727.467469999996</v>
      </c>
      <c r="E31" s="61">
        <f>(C31-D31)/D31</f>
        <v>-1.429633158114609</v>
      </c>
      <c r="F31" s="8"/>
      <c r="G31" s="8"/>
      <c r="H31" s="9"/>
      <c r="I31" s="10"/>
    </row>
    <row r="32" spans="2:8" ht="12" customHeight="1">
      <c r="B32" s="7"/>
      <c r="C32" s="8"/>
      <c r="D32" s="8"/>
      <c r="F32" s="8"/>
      <c r="G32" s="8"/>
      <c r="H32" s="9"/>
    </row>
    <row r="33" ht="12.75">
      <c r="B33" s="66" t="s">
        <v>14</v>
      </c>
    </row>
    <row r="34" spans="2:8" ht="12" customHeight="1">
      <c r="B34" s="56" t="s">
        <v>70</v>
      </c>
      <c r="C34" s="67">
        <f>C31/328640</f>
        <v>-0.04017021327288221</v>
      </c>
      <c r="D34" s="67">
        <v>0.0934988664496105</v>
      </c>
      <c r="E34" s="57"/>
      <c r="F34" s="8"/>
      <c r="G34" s="8"/>
      <c r="H34" s="9"/>
    </row>
    <row r="35" spans="2:8" ht="12" customHeight="1">
      <c r="B35" s="56" t="s">
        <v>71</v>
      </c>
      <c r="C35" s="67">
        <f>C31/328640</f>
        <v>-0.04017021327288221</v>
      </c>
      <c r="D35" s="67">
        <v>0.0934988664496105</v>
      </c>
      <c r="E35" s="57"/>
      <c r="F35" s="8"/>
      <c r="G35" s="8"/>
      <c r="H35" s="9"/>
    </row>
    <row r="36" spans="2:4" ht="9.75" hidden="1">
      <c r="B36" s="12"/>
      <c r="C36" s="2">
        <v>0</v>
      </c>
      <c r="D36" s="2">
        <v>0</v>
      </c>
    </row>
    <row r="38" spans="2:4" ht="9.75" hidden="1">
      <c r="B38" s="13"/>
      <c r="C38" s="2">
        <v>322500000</v>
      </c>
      <c r="D38" s="2">
        <v>322500000</v>
      </c>
    </row>
    <row r="42" ht="12">
      <c r="C42" s="50"/>
    </row>
    <row r="51" ht="9.75">
      <c r="E51" s="45"/>
    </row>
  </sheetData>
  <sheetProtection/>
  <mergeCells count="1">
    <mergeCell ref="C5:E5"/>
  </mergeCells>
  <printOptions/>
  <pageMargins left="0.2" right="0.29" top="0.37" bottom="0.48" header="0.21" footer="0.31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"/>
  <sheetViews>
    <sheetView showGridLines="0" tabSelected="1" view="pageBreakPreview" zoomScaleSheetLayoutView="100" zoomScalePageLayoutView="0" workbookViewId="0" topLeftCell="A32">
      <selection activeCell="B29" sqref="B29:D61"/>
    </sheetView>
  </sheetViews>
  <sheetFormatPr defaultColWidth="9.140625" defaultRowHeight="12.75"/>
  <cols>
    <col min="1" max="1" width="9.140625" style="46" customWidth="1"/>
    <col min="2" max="2" width="38.8515625" style="18" customWidth="1"/>
    <col min="3" max="4" width="16.00390625" style="18" bestFit="1" customWidth="1"/>
    <col min="5" max="5" width="4.140625" style="72" customWidth="1"/>
    <col min="6" max="16384" width="9.140625" style="18" customWidth="1"/>
  </cols>
  <sheetData>
    <row r="2" spans="1:4" ht="18.75" customHeight="1">
      <c r="A2" s="47"/>
      <c r="B2" s="54" t="s">
        <v>67</v>
      </c>
      <c r="C2" s="17"/>
      <c r="D2" s="17"/>
    </row>
    <row r="3" spans="1:4" ht="15.75" customHeight="1">
      <c r="A3" s="47"/>
      <c r="B3" s="55" t="s">
        <v>79</v>
      </c>
      <c r="C3" s="17"/>
      <c r="D3" s="17"/>
    </row>
    <row r="4" spans="1:4" ht="9.75">
      <c r="A4" s="47"/>
      <c r="C4" s="19"/>
      <c r="D4" s="19"/>
    </row>
    <row r="5" spans="1:6" ht="6" customHeight="1">
      <c r="A5" s="47"/>
      <c r="C5" s="92"/>
      <c r="D5" s="92"/>
      <c r="E5" s="73"/>
      <c r="F5" s="19"/>
    </row>
    <row r="6" spans="1:6" s="20" customFormat="1" ht="22.5" customHeight="1">
      <c r="A6" s="47"/>
      <c r="B6" s="53" t="s">
        <v>77</v>
      </c>
      <c r="C6" s="51" t="s">
        <v>105</v>
      </c>
      <c r="D6" s="51" t="s">
        <v>87</v>
      </c>
      <c r="E6" s="74"/>
      <c r="F6" s="44"/>
    </row>
    <row r="8" spans="2:5" s="59" customFormat="1" ht="12.75">
      <c r="B8" s="68" t="s">
        <v>17</v>
      </c>
      <c r="C8" s="69">
        <v>355.57032999999996</v>
      </c>
      <c r="D8" s="69">
        <v>511.91196</v>
      </c>
      <c r="E8" s="75"/>
    </row>
    <row r="9" spans="2:5" s="59" customFormat="1" ht="12.75">
      <c r="B9" s="68" t="s">
        <v>18</v>
      </c>
      <c r="C9" s="69">
        <v>4638.9051500000005</v>
      </c>
      <c r="D9" s="69">
        <v>3643.87839</v>
      </c>
      <c r="E9" s="75"/>
    </row>
    <row r="10" spans="2:5" s="59" customFormat="1" ht="12.75">
      <c r="B10" s="68" t="s">
        <v>88</v>
      </c>
      <c r="C10" s="69">
        <v>2771.37035</v>
      </c>
      <c r="D10" s="69">
        <v>3182.51667</v>
      </c>
      <c r="E10" s="75"/>
    </row>
    <row r="11" spans="2:5" s="59" customFormat="1" ht="12.75">
      <c r="B11" s="68" t="s">
        <v>63</v>
      </c>
      <c r="C11" s="69">
        <v>771231.025</v>
      </c>
      <c r="D11" s="69">
        <v>767709.71346</v>
      </c>
      <c r="E11" s="75"/>
    </row>
    <row r="12" spans="2:5" s="59" customFormat="1" ht="12.75">
      <c r="B12" s="68" t="s">
        <v>19</v>
      </c>
      <c r="C12" s="69">
        <v>1100</v>
      </c>
      <c r="D12" s="69">
        <v>1100</v>
      </c>
      <c r="E12" s="75"/>
    </row>
    <row r="13" spans="2:5" s="59" customFormat="1" ht="12.75">
      <c r="B13" s="68" t="s">
        <v>69</v>
      </c>
      <c r="C13" s="69">
        <v>320741.77946</v>
      </c>
      <c r="D13" s="69">
        <v>0</v>
      </c>
      <c r="E13" s="75"/>
    </row>
    <row r="14" spans="2:5" s="59" customFormat="1" ht="12.75">
      <c r="B14" s="68" t="s">
        <v>62</v>
      </c>
      <c r="C14" s="69">
        <v>1110.39032</v>
      </c>
      <c r="D14" s="69">
        <v>1554.88893</v>
      </c>
      <c r="E14" s="75"/>
    </row>
    <row r="15" spans="2:5" s="70" customFormat="1" ht="14.25">
      <c r="B15" s="71" t="s">
        <v>20</v>
      </c>
      <c r="C15" s="62">
        <f>+C8+C9+C11+C12+C14+C13+C10</f>
        <v>1101949.04061</v>
      </c>
      <c r="D15" s="62">
        <v>777702.9094100001</v>
      </c>
      <c r="E15" s="76"/>
    </row>
    <row r="17" spans="2:5" s="59" customFormat="1" ht="12.75">
      <c r="B17" s="68" t="s">
        <v>21</v>
      </c>
      <c r="C17" s="69">
        <v>27036.2277</v>
      </c>
      <c r="D17" s="69">
        <v>28081.91842</v>
      </c>
      <c r="E17" s="75"/>
    </row>
    <row r="18" spans="2:5" s="59" customFormat="1" ht="12.75">
      <c r="B18" s="68" t="s">
        <v>22</v>
      </c>
      <c r="C18" s="69">
        <v>17324.99593</v>
      </c>
      <c r="D18" s="69">
        <v>38593.65839</v>
      </c>
      <c r="E18" s="75"/>
    </row>
    <row r="19" spans="2:5" s="59" customFormat="1" ht="12.75">
      <c r="B19" s="68" t="s">
        <v>80</v>
      </c>
      <c r="C19" s="69">
        <v>0</v>
      </c>
      <c r="D19" s="69">
        <v>517.252</v>
      </c>
      <c r="E19" s="75"/>
    </row>
    <row r="20" spans="2:5" s="59" customFormat="1" ht="12.75">
      <c r="B20" s="68" t="s">
        <v>82</v>
      </c>
      <c r="C20" s="69">
        <v>141438.14296</v>
      </c>
      <c r="D20" s="69">
        <v>145486.58197</v>
      </c>
      <c r="E20" s="75"/>
    </row>
    <row r="21" spans="2:5" s="59" customFormat="1" ht="12.75">
      <c r="B21" s="68" t="s">
        <v>23</v>
      </c>
      <c r="C21" s="69">
        <v>1373.53675</v>
      </c>
      <c r="D21" s="69">
        <v>507.56247</v>
      </c>
      <c r="E21" s="75"/>
    </row>
    <row r="22" spans="2:5" s="59" customFormat="1" ht="12.75">
      <c r="B22" s="68" t="s">
        <v>24</v>
      </c>
      <c r="C22" s="69">
        <v>265432.30152</v>
      </c>
      <c r="D22" s="69">
        <v>102463.34659</v>
      </c>
      <c r="E22" s="75"/>
    </row>
    <row r="23" spans="2:5" s="70" customFormat="1" ht="14.25">
      <c r="B23" s="71" t="s">
        <v>25</v>
      </c>
      <c r="C23" s="62">
        <f>SUM(C17:C22)</f>
        <v>452605.20485999994</v>
      </c>
      <c r="D23" s="62">
        <v>315650.31984</v>
      </c>
      <c r="E23" s="76"/>
    </row>
    <row r="24" spans="2:4" ht="7.5" customHeight="1">
      <c r="B24" s="38"/>
      <c r="C24" s="39"/>
      <c r="D24" s="39"/>
    </row>
    <row r="25" spans="2:5" s="59" customFormat="1" ht="24" customHeight="1">
      <c r="B25" s="77" t="s">
        <v>60</v>
      </c>
      <c r="C25" s="69">
        <v>0</v>
      </c>
      <c r="D25" s="69">
        <v>0</v>
      </c>
      <c r="E25" s="75"/>
    </row>
    <row r="26" spans="2:4" ht="15" customHeight="1" thickBot="1">
      <c r="B26" s="40"/>
      <c r="C26" s="41"/>
      <c r="D26" s="41"/>
    </row>
    <row r="27" spans="2:5" s="70" customFormat="1" ht="15" thickTop="1">
      <c r="B27" s="71" t="s">
        <v>26</v>
      </c>
      <c r="C27" s="62">
        <f>+C15+C23</f>
        <v>1554554.24547</v>
      </c>
      <c r="D27" s="62">
        <v>1093353.22925</v>
      </c>
      <c r="E27" s="76"/>
    </row>
    <row r="28" ht="9.75">
      <c r="B28" s="21"/>
    </row>
    <row r="29" spans="2:4" ht="20.25" customHeight="1">
      <c r="B29" s="53" t="s">
        <v>77</v>
      </c>
      <c r="C29" s="51" t="s">
        <v>105</v>
      </c>
      <c r="D29" s="51" t="s">
        <v>87</v>
      </c>
    </row>
    <row r="30" ht="9.75">
      <c r="B30" s="21"/>
    </row>
    <row r="31" spans="2:5" s="59" customFormat="1" ht="12.75">
      <c r="B31" s="68" t="s">
        <v>27</v>
      </c>
      <c r="C31" s="69">
        <v>19920.67932</v>
      </c>
      <c r="D31" s="69">
        <v>19920.67932</v>
      </c>
      <c r="E31" s="75"/>
    </row>
    <row r="32" spans="2:5" s="59" customFormat="1" ht="12.75">
      <c r="B32" s="68" t="s">
        <v>28</v>
      </c>
      <c r="C32" s="69">
        <v>272921.08598000003</v>
      </c>
      <c r="D32" s="69">
        <v>272921.08598</v>
      </c>
      <c r="E32" s="75"/>
    </row>
    <row r="33" spans="2:5" s="59" customFormat="1" ht="12.75">
      <c r="B33" s="68" t="s">
        <v>29</v>
      </c>
      <c r="C33" s="69">
        <v>118203.14985000002</v>
      </c>
      <c r="D33" s="69">
        <v>112618.78795</v>
      </c>
      <c r="E33" s="75"/>
    </row>
    <row r="34" spans="2:5" s="59" customFormat="1" ht="12.75">
      <c r="B34" s="68" t="s">
        <v>30</v>
      </c>
      <c r="C34" s="63">
        <v>-1228.6942099999999</v>
      </c>
      <c r="D34" s="63">
        <v>-88.8998</v>
      </c>
      <c r="E34" s="75"/>
    </row>
    <row r="35" spans="2:5" s="70" customFormat="1" ht="14.25">
      <c r="B35" s="71" t="s">
        <v>31</v>
      </c>
      <c r="C35" s="62">
        <f>+C31+C32+C33+C34</f>
        <v>409816.22094</v>
      </c>
      <c r="D35" s="62">
        <v>405371.65345</v>
      </c>
      <c r="E35" s="76"/>
    </row>
    <row r="36" spans="2:5" s="59" customFormat="1" ht="12.75">
      <c r="B36" s="68" t="s">
        <v>32</v>
      </c>
      <c r="C36" s="69">
        <v>47456.37298</v>
      </c>
      <c r="D36" s="69">
        <v>16728.90546</v>
      </c>
      <c r="E36" s="75"/>
    </row>
    <row r="37" spans="2:5" s="59" customFormat="1" ht="12.75">
      <c r="B37" s="68" t="s">
        <v>33</v>
      </c>
      <c r="C37" s="63">
        <v>-13201.53889</v>
      </c>
      <c r="D37" s="69">
        <v>30727.46752</v>
      </c>
      <c r="E37" s="75"/>
    </row>
    <row r="38" spans="2:5" s="70" customFormat="1" ht="14.25">
      <c r="B38" s="71" t="s">
        <v>34</v>
      </c>
      <c r="C38" s="62">
        <f>+C35+C36+C37</f>
        <v>444071.05503</v>
      </c>
      <c r="D38" s="62">
        <v>452828.02642999997</v>
      </c>
      <c r="E38" s="76"/>
    </row>
    <row r="39" ht="9.75">
      <c r="B39" s="21"/>
    </row>
    <row r="40" spans="2:5" s="59" customFormat="1" ht="12.75">
      <c r="B40" s="68" t="s">
        <v>35</v>
      </c>
      <c r="C40" s="69">
        <v>427200.1386</v>
      </c>
      <c r="D40" s="69">
        <v>61905.55342</v>
      </c>
      <c r="E40" s="75"/>
    </row>
    <row r="41" spans="2:5" s="59" customFormat="1" ht="12.75">
      <c r="B41" s="68" t="s">
        <v>66</v>
      </c>
      <c r="C41" s="69">
        <v>2073.32562</v>
      </c>
      <c r="D41" s="69">
        <v>719.74885</v>
      </c>
      <c r="E41" s="75"/>
    </row>
    <row r="42" spans="2:5" s="59" customFormat="1" ht="12.75">
      <c r="B42" s="68" t="s">
        <v>65</v>
      </c>
      <c r="C42" s="69">
        <v>656.33429</v>
      </c>
      <c r="D42" s="69">
        <v>581.60929</v>
      </c>
      <c r="E42" s="75"/>
    </row>
    <row r="43" spans="2:5" s="59" customFormat="1" ht="12.75">
      <c r="B43" s="68" t="s">
        <v>36</v>
      </c>
      <c r="C43" s="69">
        <v>524.7223</v>
      </c>
      <c r="D43" s="69">
        <v>502.44905</v>
      </c>
      <c r="E43" s="75"/>
    </row>
    <row r="44" spans="2:5" s="59" customFormat="1" ht="12.75">
      <c r="B44" s="68" t="s">
        <v>106</v>
      </c>
      <c r="C44" s="69">
        <v>1026.54116</v>
      </c>
      <c r="D44" s="69">
        <v>0</v>
      </c>
      <c r="E44" s="75"/>
    </row>
    <row r="45" spans="2:5" s="59" customFormat="1" ht="12.75">
      <c r="B45" s="68" t="s">
        <v>75</v>
      </c>
      <c r="C45" s="69">
        <v>183572.14959000004</v>
      </c>
      <c r="D45" s="69">
        <v>183152.24556</v>
      </c>
      <c r="E45" s="75"/>
    </row>
    <row r="46" spans="2:5" s="59" customFormat="1" ht="12.75">
      <c r="B46" s="68" t="s">
        <v>89</v>
      </c>
      <c r="C46" s="69">
        <v>2138.76067</v>
      </c>
      <c r="D46" s="69">
        <v>2548.347</v>
      </c>
      <c r="E46" s="75"/>
    </row>
    <row r="47" spans="2:5" s="70" customFormat="1" ht="14.25">
      <c r="B47" s="71" t="s">
        <v>37</v>
      </c>
      <c r="C47" s="62">
        <f>SUM(C40:C46)</f>
        <v>617191.9722300002</v>
      </c>
      <c r="D47" s="62">
        <v>249409.95317000002</v>
      </c>
      <c r="E47" s="76"/>
    </row>
    <row r="48" ht="9.75">
      <c r="B48" s="22"/>
    </row>
    <row r="49" spans="2:5" s="59" customFormat="1" ht="12.75">
      <c r="B49" s="68" t="s">
        <v>38</v>
      </c>
      <c r="C49" s="69">
        <v>969.59542</v>
      </c>
      <c r="D49" s="69">
        <v>7217.00544</v>
      </c>
      <c r="E49" s="75"/>
    </row>
    <row r="50" spans="2:5" s="59" customFormat="1" ht="12.75">
      <c r="B50" s="68" t="s">
        <v>90</v>
      </c>
      <c r="C50" s="69">
        <v>642.76213</v>
      </c>
      <c r="D50" s="69">
        <v>667.73077</v>
      </c>
      <c r="E50" s="75"/>
    </row>
    <row r="51" spans="2:5" s="59" customFormat="1" ht="12.75">
      <c r="B51" s="68" t="s">
        <v>85</v>
      </c>
      <c r="C51" s="69">
        <v>194.34539</v>
      </c>
      <c r="D51" s="69">
        <v>5017.61775</v>
      </c>
      <c r="E51" s="75"/>
    </row>
    <row r="52" spans="2:5" s="59" customFormat="1" ht="12.75">
      <c r="B52" s="68" t="s">
        <v>39</v>
      </c>
      <c r="C52" s="69">
        <v>595.92225</v>
      </c>
      <c r="D52" s="69">
        <v>614.91317</v>
      </c>
      <c r="E52" s="75"/>
    </row>
    <row r="53" spans="2:5" s="59" customFormat="1" ht="12.75">
      <c r="B53" s="68" t="s">
        <v>80</v>
      </c>
      <c r="C53" s="69">
        <v>8554.48964</v>
      </c>
      <c r="D53" s="69">
        <v>4886.862</v>
      </c>
      <c r="E53" s="75"/>
    </row>
    <row r="54" spans="2:5" s="59" customFormat="1" ht="12.75">
      <c r="B54" s="68" t="s">
        <v>84</v>
      </c>
      <c r="C54" s="69">
        <v>462540.07288</v>
      </c>
      <c r="D54" s="69">
        <v>323210.89766</v>
      </c>
      <c r="E54" s="75"/>
    </row>
    <row r="55" spans="2:5" s="59" customFormat="1" ht="12.75">
      <c r="B55" s="68" t="s">
        <v>40</v>
      </c>
      <c r="C55" s="69">
        <v>12226.4701</v>
      </c>
      <c r="D55" s="69">
        <v>15174.92864</v>
      </c>
      <c r="E55" s="75"/>
    </row>
    <row r="56" spans="2:5" s="59" customFormat="1" ht="12.75">
      <c r="B56" s="68" t="s">
        <v>41</v>
      </c>
      <c r="C56" s="69">
        <v>7567.5604</v>
      </c>
      <c r="D56" s="69">
        <v>34325.29422</v>
      </c>
      <c r="E56" s="75"/>
    </row>
    <row r="57" spans="2:5" s="70" customFormat="1" ht="14.25">
      <c r="B57" s="71" t="s">
        <v>42</v>
      </c>
      <c r="C57" s="62">
        <f>SUM(C49:C56)</f>
        <v>493291.21820999996</v>
      </c>
      <c r="D57" s="62">
        <v>391115.24965</v>
      </c>
      <c r="E57" s="76"/>
    </row>
    <row r="58" spans="2:4" ht="9.75">
      <c r="B58" s="42"/>
      <c r="C58" s="43"/>
      <c r="D58" s="43"/>
    </row>
    <row r="59" spans="2:5" s="59" customFormat="1" ht="24" customHeight="1">
      <c r="B59" s="77" t="s">
        <v>61</v>
      </c>
      <c r="C59" s="69">
        <v>0</v>
      </c>
      <c r="D59" s="69">
        <v>0</v>
      </c>
      <c r="E59" s="75"/>
    </row>
    <row r="60" ht="9.75">
      <c r="B60" s="21"/>
    </row>
    <row r="61" spans="2:5" s="70" customFormat="1" ht="14.25">
      <c r="B61" s="71" t="s">
        <v>43</v>
      </c>
      <c r="C61" s="62">
        <f>+C38+C47+C57</f>
        <v>1554554.24547</v>
      </c>
      <c r="D61" s="62">
        <v>1093353.2292499999</v>
      </c>
      <c r="E61" s="76"/>
    </row>
  </sheetData>
  <sheetProtection/>
  <mergeCells count="1">
    <mergeCell ref="C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5"/>
  <sheetViews>
    <sheetView showGridLines="0" view="pageBreakPreview" zoomScale="80" zoomScaleSheetLayoutView="80" zoomScalePageLayoutView="0" workbookViewId="0" topLeftCell="A15">
      <selection activeCell="C52" sqref="C52"/>
    </sheetView>
  </sheetViews>
  <sheetFormatPr defaultColWidth="9.140625" defaultRowHeight="12.75"/>
  <cols>
    <col min="1" max="1" width="8.7109375" style="47" customWidth="1"/>
    <col min="2" max="2" width="76.7109375" style="18" bestFit="1" customWidth="1"/>
    <col min="3" max="4" width="16.00390625" style="23" bestFit="1" customWidth="1"/>
    <col min="5" max="5" width="6.00390625" style="47" customWidth="1"/>
    <col min="6" max="6" width="9.140625" style="18" customWidth="1"/>
    <col min="7" max="7" width="10.140625" style="18" bestFit="1" customWidth="1"/>
    <col min="8" max="16384" width="9.140625" style="18" customWidth="1"/>
  </cols>
  <sheetData>
    <row r="2" ht="15.75">
      <c r="B2" s="54" t="s">
        <v>67</v>
      </c>
    </row>
    <row r="3" ht="15.75" customHeight="1">
      <c r="B3" s="55" t="s">
        <v>76</v>
      </c>
    </row>
    <row r="4" ht="11.25" customHeight="1">
      <c r="B4" s="24"/>
    </row>
    <row r="5" spans="1:5" s="25" customFormat="1" ht="23.25" customHeight="1">
      <c r="A5" s="47"/>
      <c r="B5" s="83" t="s">
        <v>77</v>
      </c>
      <c r="C5" s="51" t="s">
        <v>105</v>
      </c>
      <c r="D5" s="51" t="s">
        <v>87</v>
      </c>
      <c r="E5" s="48"/>
    </row>
    <row r="7" spans="2:4" s="70" customFormat="1" ht="14.25">
      <c r="B7" s="71" t="s">
        <v>44</v>
      </c>
      <c r="C7" s="62">
        <v>102463.34659</v>
      </c>
      <c r="D7" s="62">
        <v>41993.34093</v>
      </c>
    </row>
    <row r="8" spans="2:5" s="80" customFormat="1" ht="12.75">
      <c r="B8" s="79" t="s">
        <v>64</v>
      </c>
      <c r="C8" s="85">
        <v>-13201.53889</v>
      </c>
      <c r="D8" s="85">
        <v>30727.46752</v>
      </c>
      <c r="E8" s="84"/>
    </row>
    <row r="9" spans="2:5" s="80" customFormat="1" ht="12.75">
      <c r="B9" s="79" t="s">
        <v>45</v>
      </c>
      <c r="C9" s="81"/>
      <c r="D9" s="81"/>
      <c r="E9" s="84"/>
    </row>
    <row r="10" spans="2:5" s="80" customFormat="1" ht="12.75">
      <c r="B10" s="86" t="s">
        <v>91</v>
      </c>
      <c r="C10" s="87">
        <v>91.4554</v>
      </c>
      <c r="D10" s="87">
        <v>92.0649</v>
      </c>
      <c r="E10" s="84"/>
    </row>
    <row r="11" spans="2:5" s="80" customFormat="1" ht="12.75">
      <c r="B11" s="86" t="s">
        <v>92</v>
      </c>
      <c r="C11" s="87">
        <v>156.34163</v>
      </c>
      <c r="D11" s="87">
        <v>158.76845</v>
      </c>
      <c r="E11" s="84"/>
    </row>
    <row r="12" spans="2:5" s="80" customFormat="1" ht="12.75">
      <c r="B12" s="88" t="s">
        <v>95</v>
      </c>
      <c r="C12" s="87">
        <v>755.60933</v>
      </c>
      <c r="D12" s="87">
        <v>711.78404</v>
      </c>
      <c r="E12" s="84"/>
    </row>
    <row r="13" spans="2:5" s="80" customFormat="1" ht="12.75">
      <c r="B13" s="88" t="s">
        <v>96</v>
      </c>
      <c r="C13" s="87">
        <v>0</v>
      </c>
      <c r="D13" s="87">
        <v>10000</v>
      </c>
      <c r="E13" s="84"/>
    </row>
    <row r="14" spans="2:5" s="80" customFormat="1" ht="12.75">
      <c r="B14" s="86" t="s">
        <v>93</v>
      </c>
      <c r="C14" s="87">
        <v>22343.08749</v>
      </c>
      <c r="D14" s="87">
        <v>18252.64628</v>
      </c>
      <c r="E14" s="84"/>
    </row>
    <row r="15" spans="2:5" s="80" customFormat="1" ht="12.75">
      <c r="B15" s="86" t="s">
        <v>94</v>
      </c>
      <c r="C15" s="87">
        <v>-11233.65974</v>
      </c>
      <c r="D15" s="87">
        <v>-7994.26119</v>
      </c>
      <c r="E15" s="84"/>
    </row>
    <row r="16" spans="2:5" s="80" customFormat="1" ht="12.75">
      <c r="B16" s="88" t="s">
        <v>97</v>
      </c>
      <c r="C16" s="87">
        <v>-8131.888</v>
      </c>
      <c r="D16" s="87">
        <v>-6072.92095</v>
      </c>
      <c r="E16" s="84"/>
    </row>
    <row r="17" spans="2:5" s="80" customFormat="1" ht="12.75">
      <c r="B17" s="88" t="s">
        <v>46</v>
      </c>
      <c r="C17" s="87">
        <v>1.37207</v>
      </c>
      <c r="D17" s="87">
        <v>0</v>
      </c>
      <c r="E17" s="84"/>
    </row>
    <row r="18" spans="2:5" ht="9.75">
      <c r="B18" s="33"/>
      <c r="C18" s="26"/>
      <c r="D18" s="26"/>
      <c r="E18" s="49"/>
    </row>
    <row r="19" spans="2:5" s="80" customFormat="1" ht="12.75">
      <c r="B19" s="86" t="s">
        <v>47</v>
      </c>
      <c r="C19" s="87">
        <v>1045.69072</v>
      </c>
      <c r="D19" s="87">
        <v>23811.13435</v>
      </c>
      <c r="E19" s="84"/>
    </row>
    <row r="20" spans="2:5" s="80" customFormat="1" ht="12.75">
      <c r="B20" s="86" t="s">
        <v>48</v>
      </c>
      <c r="C20" s="87">
        <v>-26776.72474</v>
      </c>
      <c r="D20" s="87">
        <v>31221.96484</v>
      </c>
      <c r="E20" s="84"/>
    </row>
    <row r="21" spans="2:5" s="80" customFormat="1" ht="12.75">
      <c r="B21" s="86" t="s">
        <v>49</v>
      </c>
      <c r="C21" s="87">
        <v>21767.97525</v>
      </c>
      <c r="D21" s="87">
        <v>2046.02116</v>
      </c>
      <c r="E21" s="84"/>
    </row>
    <row r="22" spans="2:5" s="80" customFormat="1" ht="12.75">
      <c r="B22" s="86" t="s">
        <v>102</v>
      </c>
      <c r="C22" s="87">
        <v>7646.00325</v>
      </c>
      <c r="D22" s="87">
        <v>-16974.56725</v>
      </c>
      <c r="E22" s="84"/>
    </row>
    <row r="23" spans="2:5" s="80" customFormat="1" ht="12.75">
      <c r="B23" s="86" t="s">
        <v>50</v>
      </c>
      <c r="C23" s="87">
        <v>-4025.73854</v>
      </c>
      <c r="D23" s="87">
        <v>-323.425049999999</v>
      </c>
      <c r="E23" s="84"/>
    </row>
    <row r="24" spans="2:5" s="80" customFormat="1" ht="12.75">
      <c r="B24" s="86" t="s">
        <v>51</v>
      </c>
      <c r="C24" s="87">
        <v>-1405.89487999996</v>
      </c>
      <c r="D24" s="87">
        <v>-10576.98128</v>
      </c>
      <c r="E24" s="84"/>
    </row>
    <row r="25" spans="2:5" s="80" customFormat="1" ht="12.75">
      <c r="B25" s="86" t="s">
        <v>52</v>
      </c>
      <c r="C25" s="87">
        <v>0</v>
      </c>
      <c r="D25" s="87">
        <v>-11327.086</v>
      </c>
      <c r="E25" s="84"/>
    </row>
    <row r="26" spans="2:5" ht="9.75">
      <c r="B26" s="24"/>
      <c r="C26" s="26"/>
      <c r="D26" s="26"/>
      <c r="E26" s="49"/>
    </row>
    <row r="27" spans="2:8" s="80" customFormat="1" ht="15.75" customHeight="1">
      <c r="B27" s="78" t="s">
        <v>53</v>
      </c>
      <c r="C27" s="89">
        <f>SUM(C8:C26)</f>
        <v>-10967.909649999961</v>
      </c>
      <c r="D27" s="89">
        <v>63752.60982000003</v>
      </c>
      <c r="E27" s="90"/>
      <c r="H27" s="82"/>
    </row>
    <row r="28" spans="2:5" ht="9.75">
      <c r="B28" s="24"/>
      <c r="C28" s="26"/>
      <c r="D28" s="26"/>
      <c r="E28" s="49"/>
    </row>
    <row r="29" spans="2:5" s="80" customFormat="1" ht="12.75">
      <c r="B29" s="86" t="s">
        <v>54</v>
      </c>
      <c r="C29" s="87">
        <v>0</v>
      </c>
      <c r="D29" s="87">
        <v>0</v>
      </c>
      <c r="E29" s="84"/>
    </row>
    <row r="30" spans="2:5" s="80" customFormat="1" ht="12.75">
      <c r="B30" s="86" t="s">
        <v>55</v>
      </c>
      <c r="C30" s="87">
        <v>-9.20216000000061</v>
      </c>
      <c r="D30" s="87">
        <v>-134</v>
      </c>
      <c r="E30" s="84"/>
    </row>
    <row r="31" spans="2:5" s="80" customFormat="1" ht="12.75">
      <c r="B31" s="86" t="s">
        <v>56</v>
      </c>
      <c r="C31" s="87">
        <v>0</v>
      </c>
      <c r="D31" s="87">
        <v>-12344.64206</v>
      </c>
      <c r="E31" s="84"/>
    </row>
    <row r="32" spans="2:5" ht="9.75">
      <c r="B32" s="24"/>
      <c r="C32" s="26"/>
      <c r="D32" s="26"/>
      <c r="E32" s="49"/>
    </row>
    <row r="33" spans="2:8" s="80" customFormat="1" ht="15.75" customHeight="1">
      <c r="B33" s="78" t="s">
        <v>57</v>
      </c>
      <c r="C33" s="89">
        <f>SUM(C29:C32)</f>
        <v>-9.20216000000061</v>
      </c>
      <c r="D33" s="89">
        <v>-12478.64206</v>
      </c>
      <c r="E33" s="90"/>
      <c r="H33" s="82"/>
    </row>
    <row r="34" spans="2:5" ht="11.25" customHeight="1">
      <c r="B34" s="24"/>
      <c r="C34" s="26"/>
      <c r="D34" s="26"/>
      <c r="E34" s="49"/>
    </row>
    <row r="35" spans="2:5" s="80" customFormat="1" ht="12.75">
      <c r="B35" s="86" t="s">
        <v>98</v>
      </c>
      <c r="C35" s="87">
        <v>-780.63476</v>
      </c>
      <c r="D35" s="87">
        <v>-671.51994</v>
      </c>
      <c r="E35" s="84"/>
    </row>
    <row r="36" spans="2:5" s="80" customFormat="1" ht="12.75">
      <c r="B36" s="86" t="s">
        <v>99</v>
      </c>
      <c r="C36" s="87">
        <v>-105.7638</v>
      </c>
      <c r="D36" s="87">
        <v>-113.26281</v>
      </c>
      <c r="E36" s="84"/>
    </row>
    <row r="37" spans="2:5" s="80" customFormat="1" ht="12.75">
      <c r="B37" s="86" t="s">
        <v>86</v>
      </c>
      <c r="C37" s="87">
        <v>-11745.06817</v>
      </c>
      <c r="D37" s="87">
        <v>-6318.34818999999</v>
      </c>
      <c r="E37" s="84"/>
    </row>
    <row r="38" spans="2:5" s="80" customFormat="1" ht="12.75">
      <c r="B38" s="86" t="s">
        <v>103</v>
      </c>
      <c r="C38" s="87">
        <v>365000.00018</v>
      </c>
      <c r="D38" s="87">
        <v>61905.55342</v>
      </c>
      <c r="E38" s="84"/>
    </row>
    <row r="39" spans="2:5" s="80" customFormat="1" ht="12.75">
      <c r="B39" s="86" t="s">
        <v>58</v>
      </c>
      <c r="C39" s="87">
        <v>-178422.4672</v>
      </c>
      <c r="D39" s="87">
        <v>16664.26964</v>
      </c>
      <c r="E39" s="84"/>
    </row>
    <row r="40" spans="2:5" s="80" customFormat="1" ht="12.75">
      <c r="B40" s="86" t="s">
        <v>104</v>
      </c>
      <c r="C40" s="87">
        <v>0</v>
      </c>
      <c r="D40" s="87">
        <v>-20000.00013</v>
      </c>
      <c r="E40" s="84"/>
    </row>
    <row r="41" spans="2:5" s="80" customFormat="1" ht="12.75">
      <c r="B41" s="86" t="s">
        <v>81</v>
      </c>
      <c r="C41" s="87">
        <v>0</v>
      </c>
      <c r="D41" s="87">
        <v>-39108.21109</v>
      </c>
      <c r="E41" s="84"/>
    </row>
    <row r="42" spans="2:5" s="80" customFormat="1" ht="12.75">
      <c r="B42" s="86" t="s">
        <v>83</v>
      </c>
      <c r="C42" s="87">
        <v>0</v>
      </c>
      <c r="D42" s="87">
        <v>-3162.443</v>
      </c>
      <c r="E42" s="84"/>
    </row>
    <row r="43" spans="2:8" s="80" customFormat="1" ht="15.75" customHeight="1">
      <c r="B43" s="78" t="s">
        <v>59</v>
      </c>
      <c r="C43" s="89">
        <f>SUM(C35:C42)</f>
        <v>173946.06624999997</v>
      </c>
      <c r="D43" s="89">
        <v>9196.03790000001</v>
      </c>
      <c r="E43" s="90"/>
      <c r="H43" s="82"/>
    </row>
    <row r="44" spans="2:5" ht="9.75">
      <c r="B44" s="34"/>
      <c r="C44" s="35"/>
      <c r="D44" s="35"/>
      <c r="E44" s="49"/>
    </row>
    <row r="45" spans="2:5" s="80" customFormat="1" ht="24.75" customHeight="1">
      <c r="B45" s="78" t="s">
        <v>100</v>
      </c>
      <c r="C45" s="89">
        <f>+C27+C33+C43</f>
        <v>162968.95444</v>
      </c>
      <c r="D45" s="89">
        <v>60470.00566000004</v>
      </c>
      <c r="E45" s="90"/>
    </row>
    <row r="46" spans="2:5" ht="9.75">
      <c r="B46" s="24"/>
      <c r="C46" s="26"/>
      <c r="D46" s="26"/>
      <c r="E46" s="49"/>
    </row>
    <row r="47" spans="2:5" s="80" customFormat="1" ht="21.75" customHeight="1">
      <c r="B47" s="78" t="s">
        <v>101</v>
      </c>
      <c r="C47" s="89">
        <f>C7+C45</f>
        <v>265432.30103</v>
      </c>
      <c r="D47" s="89">
        <v>102463.34659000003</v>
      </c>
      <c r="E47" s="90"/>
    </row>
    <row r="48" spans="2:5" ht="12.75" customHeight="1">
      <c r="B48" s="36"/>
      <c r="C48" s="37"/>
      <c r="D48" s="37"/>
      <c r="E48" s="49"/>
    </row>
    <row r="55" spans="3:4" ht="9.75">
      <c r="C55" s="27"/>
      <c r="D55" s="27"/>
    </row>
  </sheetData>
  <sheetProtection/>
  <printOptions/>
  <pageMargins left="0.19" right="0.15" top="0.45" bottom="0.41" header="0.22" footer="0.18"/>
  <pageSetup fitToHeight="1" fitToWidth="1" horizontalDpi="600" verticalDpi="600" orientation="landscape" paperSize="9" scale="83" r:id="rId1"/>
  <ignoredErrors>
    <ignoredError sqref="C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Maire Engineering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dina.lapotkina</dc:creator>
  <cp:keywords/>
  <dc:description/>
  <cp:lastModifiedBy>Michelangeli Dario</cp:lastModifiedBy>
  <cp:lastPrinted>2014-03-13T09:13:20Z</cp:lastPrinted>
  <dcterms:created xsi:type="dcterms:W3CDTF">2008-05-16T11:26:59Z</dcterms:created>
  <dcterms:modified xsi:type="dcterms:W3CDTF">2021-03-10T11:14:29Z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18d9558-26a3-4f93-8788-04a494c05692_Enabled">
    <vt:lpwstr>true</vt:lpwstr>
  </property>
  <property fmtid="{D5CDD505-2E9C-101B-9397-08002B2CF9AE}" pid="3" name="MSIP_Label_e18d9558-26a3-4f93-8788-04a494c05692_SetDate">
    <vt:lpwstr>2021-03-10T08:15:49Z</vt:lpwstr>
  </property>
  <property fmtid="{D5CDD505-2E9C-101B-9397-08002B2CF9AE}" pid="4" name="MSIP_Label_e18d9558-26a3-4f93-8788-04a494c05692_Method">
    <vt:lpwstr>Standard</vt:lpwstr>
  </property>
  <property fmtid="{D5CDD505-2E9C-101B-9397-08002B2CF9AE}" pid="5" name="MSIP_Label_e18d9558-26a3-4f93-8788-04a494c05692_Name">
    <vt:lpwstr>e18d9558-26a3-4f93-8788-04a494c05692</vt:lpwstr>
  </property>
  <property fmtid="{D5CDD505-2E9C-101B-9397-08002B2CF9AE}" pid="6" name="MSIP_Label_e18d9558-26a3-4f93-8788-04a494c05692_SiteId">
    <vt:lpwstr>7cc91888-5aa0-49e5-a836-22cda2eae0fc</vt:lpwstr>
  </property>
  <property fmtid="{D5CDD505-2E9C-101B-9397-08002B2CF9AE}" pid="7" name="MSIP_Label_e18d9558-26a3-4f93-8788-04a494c05692_ActionId">
    <vt:lpwstr/>
  </property>
  <property fmtid="{D5CDD505-2E9C-101B-9397-08002B2CF9AE}" pid="8" name="MSIP_Label_e18d9558-26a3-4f93-8788-04a494c05692_ContentBits">
    <vt:lpwstr>0</vt:lpwstr>
  </property>
</Properties>
</file>